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19995" windowHeight="8445"/>
  </bookViews>
  <sheets>
    <sheet name="Hoja1" sheetId="1" r:id="rId1"/>
    <sheet name="Hoja2" sheetId="2" r:id="rId2"/>
    <sheet name="Hoja3" sheetId="3" r:id="rId3"/>
  </sheets>
  <externalReferences>
    <externalReference r:id="rId4"/>
  </externalReferences>
  <calcPr calcId="125725"/>
</workbook>
</file>

<file path=xl/calcChain.xml><?xml version="1.0" encoding="utf-8"?>
<calcChain xmlns="http://schemas.openxmlformats.org/spreadsheetml/2006/main">
  <c r="I92" i="1"/>
  <c r="I62"/>
  <c r="H45"/>
  <c r="E44"/>
  <c r="E43"/>
  <c r="E40"/>
  <c r="K31"/>
  <c r="F30"/>
  <c r="G30" s="1"/>
  <c r="E30"/>
  <c r="F29"/>
  <c r="E29"/>
  <c r="G29" s="1"/>
  <c r="F28"/>
  <c r="G28" s="1"/>
  <c r="E28"/>
  <c r="F27"/>
  <c r="G27" s="1"/>
  <c r="E27"/>
  <c r="F22"/>
  <c r="E22"/>
  <c r="F21"/>
  <c r="G21" s="1"/>
  <c r="E21"/>
  <c r="K17"/>
  <c r="I76" s="1"/>
  <c r="K76" s="1"/>
  <c r="I98" s="1"/>
  <c r="I100" s="1"/>
  <c r="F16"/>
  <c r="G16" s="1"/>
  <c r="E16"/>
  <c r="E11"/>
  <c r="F10"/>
  <c r="G10" s="1"/>
  <c r="E10"/>
  <c r="F5"/>
  <c r="E5"/>
  <c r="G5" s="1"/>
  <c r="F4"/>
  <c r="G4" s="1"/>
  <c r="E4"/>
</calcChain>
</file>

<file path=xl/sharedStrings.xml><?xml version="1.0" encoding="utf-8"?>
<sst xmlns="http://schemas.openxmlformats.org/spreadsheetml/2006/main" count="116" uniqueCount="85">
  <si>
    <t>TABLA 1 - Telefonía origen móvil</t>
  </si>
  <si>
    <t>Destijo</t>
  </si>
  <si>
    <t xml:space="preserve">Total </t>
  </si>
  <si>
    <t>Total (minutos)</t>
  </si>
  <si>
    <t>Duración media (segundos)</t>
  </si>
  <si>
    <t>Establ.</t>
  </si>
  <si>
    <t>Minuto (1)</t>
  </si>
  <si>
    <t>Descuento</t>
  </si>
  <si>
    <t>Total Calculado</t>
  </si>
  <si>
    <t>GCU Móvil/fijo</t>
  </si>
  <si>
    <t>Móvil(1,2)</t>
  </si>
  <si>
    <t>Movistar</t>
  </si>
  <si>
    <t>Vodafone</t>
  </si>
  <si>
    <t>Orange</t>
  </si>
  <si>
    <t>Yoigo</t>
  </si>
  <si>
    <t>OMV</t>
  </si>
  <si>
    <t>Nacional</t>
  </si>
  <si>
    <t>Mensajes(2)</t>
  </si>
  <si>
    <t xml:space="preserve">Internacional(3) </t>
  </si>
  <si>
    <t>TABLA 2 - Telefonía origen fijo</t>
  </si>
  <si>
    <t>GCU Móvil</t>
  </si>
  <si>
    <t>Provincial</t>
  </si>
  <si>
    <t>Metropolitano</t>
  </si>
  <si>
    <t>Internacional (3)</t>
  </si>
  <si>
    <t>(1) Se habrá de indicar si se factura en segundos desde el primer segundo o si se factura el primer minuto completo (o cualquier otra fórmula propuesta)</t>
  </si>
  <si>
    <t>(2) El porcentaje de cada operador  está tomado de la Nota Mensual de la CMT de Noviembre de 2.011</t>
  </si>
  <si>
    <t>(3) Se entiende que todas las llamadas son zona 1</t>
  </si>
  <si>
    <t>TABLA 3 - Cuotas fijas origen móvil</t>
  </si>
  <si>
    <t>Precio</t>
  </si>
  <si>
    <t>Tot. calculado</t>
  </si>
  <si>
    <t>Datos sobre móvil (250 Mb)</t>
  </si>
  <si>
    <t>Servicio BB BES</t>
  </si>
  <si>
    <t>I-phone</t>
  </si>
  <si>
    <t>Línea datos 5 Gbytes (pincho USB)</t>
  </si>
  <si>
    <t>Línea datos 1 Gbyte (pincho USB)</t>
  </si>
  <si>
    <t>TABLA 4 - Cuotas fijas origen fijo</t>
  </si>
  <si>
    <t>Coste Mes</t>
  </si>
  <si>
    <t>Tot. Calcul.</t>
  </si>
  <si>
    <t>Mantenimiento Centralitas</t>
  </si>
  <si>
    <t>Ed. Oficinas</t>
  </si>
  <si>
    <t>MD 110 BC 10</t>
  </si>
  <si>
    <t>Hotel Telecabina</t>
  </si>
  <si>
    <t>BP 250</t>
  </si>
  <si>
    <t>Hotel Ziryab</t>
  </si>
  <si>
    <t>AH Trevenque</t>
  </si>
  <si>
    <t>Parquing</t>
  </si>
  <si>
    <t>Neris 8 I5</t>
  </si>
  <si>
    <t>DDI asociadas a centralitas</t>
  </si>
  <si>
    <t>Enlace primario 30 canales</t>
  </si>
  <si>
    <t>Enlace básico</t>
  </si>
  <si>
    <t>ADSL 4 Mbytes</t>
  </si>
  <si>
    <t>ADSL 3 Mbytes</t>
  </si>
  <si>
    <t>Línea individual analógica</t>
  </si>
  <si>
    <t>Línea track</t>
  </si>
  <si>
    <t>TABLA 5 - Sistema de envío masivo de mensajes</t>
  </si>
  <si>
    <t>Coste</t>
  </si>
  <si>
    <t>Total calculo</t>
  </si>
  <si>
    <t>Cuota mensual</t>
  </si>
  <si>
    <t>Total sistema</t>
  </si>
  <si>
    <t>Importe calculado</t>
  </si>
  <si>
    <t>Porcentaje</t>
  </si>
  <si>
    <t>Importe oferta</t>
  </si>
  <si>
    <t>Total Oferta voz y datos</t>
  </si>
  <si>
    <t>A</t>
  </si>
  <si>
    <t>(1+2+3+4+5)/0,9319</t>
  </si>
  <si>
    <t>En la tabla de valoración, y con el único efecto de posibilitar un cálculo de complejidad manejable de las tablas que nos proporcione la suficiente corrección,   no se han incluido todos los costes de la facturación actual de voz y datos Cetursa, tan sólo los más significativos. Por ello, el valor final de la oferta viene ponderado por el porcentaje de costes incluidos en la valoración (93,19%)</t>
  </si>
  <si>
    <t>TABLA 5 - Terminales</t>
  </si>
  <si>
    <t>Terminales</t>
  </si>
  <si>
    <t>Coste inicial de terminal</t>
  </si>
  <si>
    <t>Coste renovación</t>
  </si>
  <si>
    <t>Nº de renovaciones</t>
  </si>
  <si>
    <t>Coste total</t>
  </si>
  <si>
    <t>Smartphones gama alta</t>
  </si>
  <si>
    <t>Smartphones gama media</t>
  </si>
  <si>
    <t>Terminales gama media</t>
  </si>
  <si>
    <t>Terminales gama baja</t>
  </si>
  <si>
    <t>Conexions de datos "Pinchos USB"</t>
  </si>
  <si>
    <t>Terminales de sobremesa</t>
  </si>
  <si>
    <t>Total</t>
  </si>
  <si>
    <t>B</t>
  </si>
  <si>
    <t>TABLA 6 -Nueva PABX</t>
  </si>
  <si>
    <t>Coste de renovación de MD 110 y terminales asociados</t>
  </si>
  <si>
    <t>C</t>
  </si>
  <si>
    <t>Oferta económica 5xA + B + C</t>
  </si>
  <si>
    <t>Oferta económica para comparativa de ofertas5xA + B + 0,5xC (4)</t>
  </si>
</sst>
</file>

<file path=xl/styles.xml><?xml version="1.0" encoding="utf-8"?>
<styleSheet xmlns="http://schemas.openxmlformats.org/spreadsheetml/2006/main">
  <numFmts count="1">
    <numFmt numFmtId="164" formatCode="#,##0.00\ &quot;€&quot;"/>
  </numFmts>
  <fonts count="3">
    <font>
      <sz val="11"/>
      <color theme="1"/>
      <name val="Calibri"/>
      <family val="2"/>
      <scheme val="minor"/>
    </font>
    <font>
      <b/>
      <sz val="11"/>
      <color theme="1"/>
      <name val="Calibri"/>
      <family val="2"/>
      <scheme val="minor"/>
    </font>
    <font>
      <sz val="11"/>
      <color theme="0"/>
      <name val="Calibri"/>
      <family val="2"/>
      <scheme val="minor"/>
    </font>
  </fonts>
  <fills count="6">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s>
  <borders count="21">
    <border>
      <left/>
      <right/>
      <top/>
      <bottom/>
      <diagonal/>
    </border>
    <border>
      <left/>
      <right/>
      <top/>
      <bottom style="medium">
        <color indexed="64"/>
      </bottom>
      <diagonal/>
    </border>
    <border>
      <left style="medium">
        <color auto="1"/>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medium">
        <color auto="1"/>
      </left>
      <right style="dashed">
        <color auto="1"/>
      </right>
      <top style="medium">
        <color auto="1"/>
      </top>
      <bottom style="thin">
        <color auto="1"/>
      </bottom>
      <diagonal/>
    </border>
    <border>
      <left style="dashed">
        <color auto="1"/>
      </left>
      <right style="dashed">
        <color auto="1"/>
      </right>
      <top style="medium">
        <color auto="1"/>
      </top>
      <bottom style="thin">
        <color auto="1"/>
      </bottom>
      <diagonal/>
    </border>
    <border>
      <left style="dashed">
        <color auto="1"/>
      </left>
      <right style="medium">
        <color auto="1"/>
      </right>
      <top style="medium">
        <color auto="1"/>
      </top>
      <bottom style="thin">
        <color auto="1"/>
      </bottom>
      <diagonal/>
    </border>
    <border>
      <left style="medium">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medium">
        <color auto="1"/>
      </right>
      <top style="thin">
        <color auto="1"/>
      </top>
      <bottom style="thin">
        <color auto="1"/>
      </bottom>
      <diagonal/>
    </border>
    <border>
      <left style="medium">
        <color auto="1"/>
      </left>
      <right style="dashed">
        <color auto="1"/>
      </right>
      <top style="thin">
        <color auto="1"/>
      </top>
      <bottom style="medium">
        <color auto="1"/>
      </bottom>
      <diagonal/>
    </border>
    <border>
      <left style="dashed">
        <color auto="1"/>
      </left>
      <right style="dashed">
        <color auto="1"/>
      </right>
      <top style="thin">
        <color auto="1"/>
      </top>
      <bottom style="medium">
        <color auto="1"/>
      </bottom>
      <diagonal/>
    </border>
    <border>
      <left style="dashed">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indexed="64"/>
      </left>
      <right/>
      <top/>
      <bottom style="medium">
        <color indexed="64"/>
      </bottom>
      <diagonal/>
    </border>
    <border>
      <left style="dashed">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104">
    <xf numFmtId="0" fontId="0" fillId="0" borderId="0" xfId="0"/>
    <xf numFmtId="0" fontId="2" fillId="2" borderId="0" xfId="0" applyFont="1" applyFill="1" applyAlignment="1">
      <alignment horizontal="center"/>
    </xf>
    <xf numFmtId="0" fontId="0" fillId="0" borderId="1" xfId="0" applyBorder="1" applyAlignment="1">
      <alignment horizontal="center" vertical="center" wrapText="1"/>
    </xf>
    <xf numFmtId="0" fontId="0" fillId="0" borderId="0" xfId="0" applyAlignment="1">
      <alignment horizontal="center" vertical="center" wrapText="1"/>
    </xf>
    <xf numFmtId="2" fontId="0" fillId="0" borderId="0" xfId="0" applyNumberFormat="1" applyAlignment="1">
      <alignment horizontal="center" vertical="center" wrapText="1"/>
    </xf>
    <xf numFmtId="0" fontId="0" fillId="3" borderId="2" xfId="0" applyFill="1" applyBorder="1" applyAlignment="1">
      <alignment horizontal="center"/>
    </xf>
    <xf numFmtId="0" fontId="0" fillId="3" borderId="3" xfId="0" applyFill="1" applyBorder="1" applyAlignment="1">
      <alignment horizontal="center"/>
    </xf>
    <xf numFmtId="1" fontId="0" fillId="0" borderId="3" xfId="0" applyNumberFormat="1" applyBorder="1" applyAlignment="1">
      <alignment horizontal="right"/>
    </xf>
    <xf numFmtId="2" fontId="0" fillId="0" borderId="3" xfId="0" applyNumberFormat="1" applyBorder="1" applyAlignment="1">
      <alignment horizontal="right"/>
    </xf>
    <xf numFmtId="0" fontId="0" fillId="0" borderId="3" xfId="0" applyBorder="1" applyAlignment="1">
      <alignment horizontal="right"/>
    </xf>
    <xf numFmtId="2" fontId="0" fillId="0" borderId="4" xfId="0" applyNumberFormat="1" applyBorder="1" applyAlignment="1">
      <alignment horizontal="right"/>
    </xf>
    <xf numFmtId="0" fontId="0" fillId="3" borderId="5" xfId="0" applyFill="1" applyBorder="1" applyAlignment="1">
      <alignment horizontal="left" vertical="center"/>
    </xf>
    <xf numFmtId="0" fontId="0" fillId="3" borderId="6" xfId="0" applyFill="1" applyBorder="1"/>
    <xf numFmtId="9" fontId="0" fillId="3" borderId="6" xfId="0" applyNumberFormat="1" applyFill="1" applyBorder="1"/>
    <xf numFmtId="1" fontId="0" fillId="0" borderId="6" xfId="0" applyNumberFormat="1" applyBorder="1" applyAlignment="1">
      <alignment horizontal="right" vertical="center"/>
    </xf>
    <xf numFmtId="2" fontId="0" fillId="0" borderId="6" xfId="0" applyNumberFormat="1" applyBorder="1" applyAlignment="1">
      <alignment horizontal="right" vertical="center"/>
    </xf>
    <xf numFmtId="0" fontId="0" fillId="0" borderId="6" xfId="0" applyBorder="1" applyAlignment="1">
      <alignment horizontal="right"/>
    </xf>
    <xf numFmtId="2" fontId="0" fillId="0" borderId="7" xfId="0" applyNumberFormat="1" applyBorder="1" applyAlignment="1">
      <alignment horizontal="right"/>
    </xf>
    <xf numFmtId="0" fontId="0" fillId="3" borderId="8" xfId="0" applyFill="1" applyBorder="1" applyAlignment="1">
      <alignment horizontal="left" vertical="center"/>
    </xf>
    <xf numFmtId="0" fontId="0" fillId="3" borderId="9" xfId="0" applyFill="1" applyBorder="1"/>
    <xf numFmtId="9" fontId="0" fillId="3" borderId="9" xfId="0" applyNumberFormat="1" applyFill="1" applyBorder="1"/>
    <xf numFmtId="1" fontId="0" fillId="0" borderId="9" xfId="0" applyNumberFormat="1" applyBorder="1" applyAlignment="1">
      <alignment horizontal="right" vertical="center"/>
    </xf>
    <xf numFmtId="2" fontId="0" fillId="0" borderId="9" xfId="0" applyNumberFormat="1" applyBorder="1" applyAlignment="1">
      <alignment horizontal="right" vertical="center"/>
    </xf>
    <xf numFmtId="0" fontId="0" fillId="0" borderId="9" xfId="0" applyBorder="1" applyAlignment="1">
      <alignment horizontal="right"/>
    </xf>
    <xf numFmtId="2" fontId="0" fillId="0" borderId="10" xfId="0" applyNumberFormat="1" applyBorder="1" applyAlignment="1">
      <alignment horizontal="right"/>
    </xf>
    <xf numFmtId="0" fontId="0" fillId="3" borderId="11" xfId="0" applyFill="1" applyBorder="1" applyAlignment="1">
      <alignment horizontal="left" vertical="center"/>
    </xf>
    <xf numFmtId="0" fontId="0" fillId="3" borderId="12" xfId="0" applyFill="1" applyBorder="1"/>
    <xf numFmtId="9" fontId="0" fillId="3" borderId="12" xfId="0" applyNumberFormat="1" applyFill="1" applyBorder="1"/>
    <xf numFmtId="1" fontId="0" fillId="0" borderId="12" xfId="0" applyNumberFormat="1" applyBorder="1" applyAlignment="1">
      <alignment horizontal="right" vertical="center"/>
    </xf>
    <xf numFmtId="2" fontId="0" fillId="0" borderId="12" xfId="0" applyNumberFormat="1" applyBorder="1" applyAlignment="1">
      <alignment horizontal="right" vertical="center"/>
    </xf>
    <xf numFmtId="0" fontId="0" fillId="0" borderId="12" xfId="0" applyBorder="1" applyAlignment="1">
      <alignment horizontal="right"/>
    </xf>
    <xf numFmtId="2" fontId="0" fillId="0" borderId="13" xfId="0" applyNumberFormat="1" applyBorder="1" applyAlignment="1">
      <alignment horizontal="right"/>
    </xf>
    <xf numFmtId="0" fontId="0" fillId="0" borderId="3" xfId="0" applyFill="1" applyBorder="1" applyAlignment="1">
      <alignment horizontal="right"/>
    </xf>
    <xf numFmtId="2" fontId="0" fillId="0" borderId="0" xfId="0" applyNumberFormat="1" applyAlignment="1">
      <alignment horizontal="right"/>
    </xf>
    <xf numFmtId="2" fontId="0" fillId="4" borderId="14" xfId="0" applyNumberFormat="1" applyFill="1" applyBorder="1"/>
    <xf numFmtId="1" fontId="0" fillId="0" borderId="15" xfId="0" applyNumberFormat="1" applyBorder="1"/>
    <xf numFmtId="2" fontId="0" fillId="0" borderId="0" xfId="0" applyNumberFormat="1" applyBorder="1"/>
    <xf numFmtId="10" fontId="0" fillId="0" borderId="0" xfId="0" applyNumberFormat="1" applyBorder="1"/>
    <xf numFmtId="2" fontId="0" fillId="0" borderId="0" xfId="0" applyNumberFormat="1"/>
    <xf numFmtId="0" fontId="0" fillId="5" borderId="0" xfId="0" applyFill="1" applyBorder="1" applyAlignment="1">
      <alignment horizontal="left" wrapText="1"/>
    </xf>
    <xf numFmtId="2" fontId="0" fillId="0" borderId="14" xfId="0" applyNumberFormat="1" applyBorder="1" applyAlignment="1">
      <alignment horizontal="center"/>
    </xf>
    <xf numFmtId="0" fontId="0" fillId="3" borderId="5" xfId="0" applyFill="1" applyBorder="1" applyAlignment="1">
      <alignment horizontal="left"/>
    </xf>
    <xf numFmtId="0" fontId="0" fillId="3" borderId="6" xfId="0" applyFill="1" applyBorder="1" applyAlignment="1">
      <alignment horizontal="left"/>
    </xf>
    <xf numFmtId="0" fontId="0" fillId="0" borderId="6" xfId="0" applyBorder="1"/>
    <xf numFmtId="2" fontId="0" fillId="0" borderId="6" xfId="0" applyNumberFormat="1" applyBorder="1" applyAlignment="1">
      <alignment horizontal="right"/>
    </xf>
    <xf numFmtId="0" fontId="0" fillId="3" borderId="8" xfId="0" applyFill="1" applyBorder="1" applyAlignment="1">
      <alignment horizontal="left"/>
    </xf>
    <xf numFmtId="0" fontId="0" fillId="3" borderId="9" xfId="0" applyFill="1" applyBorder="1" applyAlignment="1">
      <alignment horizontal="left"/>
    </xf>
    <xf numFmtId="0" fontId="0" fillId="0" borderId="9" xfId="0" applyBorder="1"/>
    <xf numFmtId="2" fontId="0" fillId="0" borderId="9" xfId="0" applyNumberFormat="1" applyBorder="1" applyAlignment="1">
      <alignment horizontal="right"/>
    </xf>
    <xf numFmtId="0" fontId="0" fillId="3" borderId="11" xfId="0" applyFill="1" applyBorder="1" applyAlignment="1">
      <alignment horizontal="left"/>
    </xf>
    <xf numFmtId="0" fontId="0" fillId="3" borderId="12" xfId="0" applyFill="1" applyBorder="1" applyAlignment="1">
      <alignment horizontal="left"/>
    </xf>
    <xf numFmtId="0" fontId="0" fillId="0" borderId="12" xfId="0" applyBorder="1"/>
    <xf numFmtId="2" fontId="0" fillId="0" borderId="12" xfId="0" applyNumberFormat="1" applyBorder="1" applyAlignment="1">
      <alignment horizontal="right"/>
    </xf>
    <xf numFmtId="0" fontId="0" fillId="0" borderId="14" xfId="0" applyBorder="1" applyAlignment="1">
      <alignment horizont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2" fontId="0" fillId="0" borderId="7" xfId="0" applyNumberFormat="1" applyBorder="1"/>
    <xf numFmtId="0" fontId="0" fillId="3" borderId="8" xfId="0" applyFill="1" applyBorder="1" applyAlignment="1">
      <alignment horizontal="center" vertical="center"/>
    </xf>
    <xf numFmtId="0" fontId="0" fillId="3" borderId="9" xfId="0" applyFill="1" applyBorder="1" applyAlignment="1">
      <alignment horizontal="center" vertical="center"/>
    </xf>
    <xf numFmtId="2" fontId="0" fillId="0" borderId="10" xfId="0" applyNumberFormat="1" applyBorder="1"/>
    <xf numFmtId="2" fontId="0" fillId="0" borderId="13" xfId="0" applyNumberFormat="1" applyBorder="1"/>
    <xf numFmtId="10" fontId="0" fillId="0" borderId="0" xfId="0" applyNumberFormat="1"/>
    <xf numFmtId="2" fontId="0" fillId="0" borderId="0" xfId="0" applyNumberFormat="1" applyFill="1" applyBorder="1"/>
    <xf numFmtId="2" fontId="0" fillId="0" borderId="0" xfId="0" applyNumberFormat="1" applyAlignment="1">
      <alignment horizontal="center"/>
    </xf>
    <xf numFmtId="0" fontId="0" fillId="0" borderId="0" xfId="0" applyAlignment="1">
      <alignment horizontal="center"/>
    </xf>
    <xf numFmtId="0" fontId="0" fillId="3" borderId="2" xfId="0" applyFill="1" applyBorder="1"/>
    <xf numFmtId="0" fontId="0" fillId="0" borderId="16" xfId="0" applyBorder="1" applyAlignment="1">
      <alignment horizontal="right"/>
    </xf>
    <xf numFmtId="0" fontId="0" fillId="0" borderId="17" xfId="0" applyBorder="1" applyAlignment="1">
      <alignment horizontal="right"/>
    </xf>
    <xf numFmtId="2" fontId="0" fillId="0" borderId="17" xfId="0" applyNumberFormat="1" applyBorder="1" applyAlignment="1">
      <alignment horizontal="right"/>
    </xf>
    <xf numFmtId="0" fontId="0" fillId="0" borderId="18" xfId="0" applyBorder="1"/>
    <xf numFmtId="0" fontId="0" fillId="0" borderId="17" xfId="0" applyBorder="1"/>
    <xf numFmtId="0" fontId="1" fillId="3" borderId="19" xfId="0" applyFont="1" applyFill="1" applyBorder="1"/>
    <xf numFmtId="0" fontId="0" fillId="3" borderId="17" xfId="0" applyFill="1" applyBorder="1"/>
    <xf numFmtId="164" fontId="0" fillId="4" borderId="2" xfId="0" applyNumberFormat="1" applyFill="1" applyBorder="1"/>
    <xf numFmtId="10" fontId="0" fillId="4" borderId="3" xfId="0" applyNumberFormat="1" applyFill="1" applyBorder="1"/>
    <xf numFmtId="164" fontId="0" fillId="3" borderId="4" xfId="0" applyNumberFormat="1" applyFill="1" applyBorder="1"/>
    <xf numFmtId="49" fontId="1" fillId="0" borderId="15" xfId="0" applyNumberFormat="1" applyFont="1" applyBorder="1" applyAlignment="1">
      <alignment horizontal="right"/>
    </xf>
    <xf numFmtId="0" fontId="0" fillId="0" borderId="0" xfId="0" applyAlignment="1">
      <alignment horizontal="center"/>
    </xf>
    <xf numFmtId="0" fontId="0" fillId="5" borderId="0" xfId="0" applyFill="1" applyAlignment="1">
      <alignment horizontal="left" wrapText="1"/>
    </xf>
    <xf numFmtId="0" fontId="0" fillId="0" borderId="0" xfId="0" applyFill="1" applyAlignment="1">
      <alignment horizontal="left" wrapText="1"/>
    </xf>
    <xf numFmtId="0" fontId="0" fillId="0" borderId="0" xfId="0" applyFill="1"/>
    <xf numFmtId="0" fontId="2" fillId="0" borderId="0" xfId="0" applyFont="1" applyFill="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2" fontId="0" fillId="0" borderId="3" xfId="0" applyNumberForma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0" xfId="0" applyAlignment="1">
      <alignment horizontal="center" vertical="center"/>
    </xf>
    <xf numFmtId="0" fontId="0" fillId="0" borderId="7" xfId="0" applyBorder="1"/>
    <xf numFmtId="0" fontId="0" fillId="0" borderId="10" xfId="0" applyBorder="1"/>
    <xf numFmtId="0" fontId="0" fillId="0" borderId="13" xfId="0" applyBorder="1"/>
    <xf numFmtId="0" fontId="1" fillId="3" borderId="14" xfId="0" applyFont="1" applyFill="1" applyBorder="1"/>
    <xf numFmtId="164" fontId="0" fillId="3" borderId="14" xfId="0" applyNumberFormat="1" applyFill="1" applyBorder="1"/>
    <xf numFmtId="49" fontId="0" fillId="0" borderId="0" xfId="0" applyNumberFormat="1" applyAlignment="1">
      <alignment horizontal="left"/>
    </xf>
    <xf numFmtId="0" fontId="0" fillId="0" borderId="0" xfId="0" applyAlignment="1">
      <alignment horizontal="left"/>
    </xf>
    <xf numFmtId="0" fontId="0" fillId="3" borderId="19" xfId="0" applyFill="1" applyBorder="1" applyAlignment="1">
      <alignment horizontal="left"/>
    </xf>
    <xf numFmtId="0" fontId="0" fillId="3" borderId="17" xfId="0" applyFill="1" applyBorder="1" applyAlignment="1">
      <alignment horizontal="left"/>
    </xf>
    <xf numFmtId="0" fontId="1" fillId="3" borderId="1" xfId="0" applyFont="1" applyFill="1" applyBorder="1" applyAlignment="1">
      <alignment horizontal="left"/>
    </xf>
    <xf numFmtId="2" fontId="0" fillId="0" borderId="1" xfId="0" applyNumberFormat="1" applyBorder="1" applyAlignment="1">
      <alignment horizontal="right"/>
    </xf>
    <xf numFmtId="0" fontId="0" fillId="0" borderId="20" xfId="0" applyBorder="1"/>
    <xf numFmtId="164" fontId="0" fillId="3" borderId="19" xfId="0" applyNumberFormat="1" applyFill="1" applyBorder="1" applyAlignment="1">
      <alignment horizontal="center"/>
    </xf>
    <xf numFmtId="0" fontId="0" fillId="3" borderId="18" xfId="0" applyFill="1" applyBorder="1" applyAlignment="1">
      <alignment horizontal="center"/>
    </xf>
    <xf numFmtId="164" fontId="1" fillId="3" borderId="19" xfId="0" applyNumberFormat="1" applyFont="1" applyFill="1" applyBorder="1" applyAlignment="1">
      <alignment horizontal="center"/>
    </xf>
    <xf numFmtId="0" fontId="1" fillId="3" borderId="18" xfId="0" applyFon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11</xdr:col>
      <xdr:colOff>114300</xdr:colOff>
      <xdr:row>6</xdr:row>
      <xdr:rowOff>9524</xdr:rowOff>
    </xdr:from>
    <xdr:to>
      <xdr:col>14</xdr:col>
      <xdr:colOff>923925</xdr:colOff>
      <xdr:row>13</xdr:row>
      <xdr:rowOff>161925</xdr:rowOff>
    </xdr:to>
    <xdr:sp macro="" textlink="">
      <xdr:nvSpPr>
        <xdr:cNvPr id="2" name="1 CuadroTexto"/>
        <xdr:cNvSpPr txBox="1"/>
      </xdr:nvSpPr>
      <xdr:spPr>
        <a:xfrm>
          <a:off x="8839200" y="1552574"/>
          <a:ext cx="2876550" cy="1504951"/>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a:t>Para el cálculo de coste con tarifas planas, se considerarán</a:t>
          </a:r>
          <a:r>
            <a:rPr lang="es-ES" sz="1100" baseline="0"/>
            <a:t> :</a:t>
          </a:r>
        </a:p>
        <a:p>
          <a:r>
            <a:rPr lang="es-ES" sz="1100" baseline="0"/>
            <a:t>   * 220 líneas de voz:</a:t>
          </a:r>
        </a:p>
        <a:p>
          <a:r>
            <a:rPr lang="es-ES" sz="1100" baseline="0"/>
            <a:t>   * 71 líneas M2M (sobre lineas de voz)</a:t>
          </a:r>
        </a:p>
        <a:p>
          <a:r>
            <a:rPr lang="es-ES" sz="1100" baseline="0"/>
            <a:t>   * 16 líneas de datos (tabla 3)</a:t>
          </a:r>
        </a:p>
        <a:p>
          <a:r>
            <a:rPr lang="es-ES" sz="1100" baseline="0"/>
            <a:t>Se habrá de indicar qué tipo de llamadas y por cuántos minutos incluyen las tarifas planas)</a:t>
          </a:r>
          <a:endParaRPr lang="es-ES" sz="1100"/>
        </a:p>
      </xdr:txBody>
    </xdr:sp>
    <xdr:clientData/>
  </xdr:twoCellAnchor>
  <xdr:twoCellAnchor>
    <xdr:from>
      <xdr:col>11</xdr:col>
      <xdr:colOff>104776</xdr:colOff>
      <xdr:row>20</xdr:row>
      <xdr:rowOff>9524</xdr:rowOff>
    </xdr:from>
    <xdr:to>
      <xdr:col>14</xdr:col>
      <xdr:colOff>857251</xdr:colOff>
      <xdr:row>29</xdr:row>
      <xdr:rowOff>161925</xdr:rowOff>
    </xdr:to>
    <xdr:sp macro="" textlink="">
      <xdr:nvSpPr>
        <xdr:cNvPr id="3" name="2 CuadroTexto"/>
        <xdr:cNvSpPr txBox="1"/>
      </xdr:nvSpPr>
      <xdr:spPr>
        <a:xfrm>
          <a:off x="8829676" y="4657724"/>
          <a:ext cx="2819400" cy="1914526"/>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1100"/>
            <a:t>Para el cálculo de coste con tarifas planas, se considerará</a:t>
          </a:r>
          <a:r>
            <a:rPr lang="es-ES" sz="1100" baseline="0"/>
            <a:t> que el tráfico generado por las centralitas de los hoteles  es del 20% del total , no siendo aplicable a este tráfico tarifas planas. Si se quisiera ofertar tarifa plana para la centralita del edificio de oficinas,  se habrán de considerar 250 extensiones operativas (168 DDIs) y s</a:t>
          </a:r>
          <a:r>
            <a:rPr lang="es-ES" sz="1100" baseline="0">
              <a:solidFill>
                <a:schemeClr val="dk1"/>
              </a:solidFill>
              <a:latin typeface="+mn-lt"/>
              <a:ea typeface="+mn-ea"/>
              <a:cs typeface="+mn-cs"/>
            </a:rPr>
            <a:t>e habrá de indicar qué tipo de llamadas y por cuántos minutos incluyen las tarifas planas)</a:t>
          </a:r>
          <a:endParaRPr lang="es-ES" sz="1100">
            <a:solidFill>
              <a:schemeClr val="dk1"/>
            </a:solidFill>
            <a:latin typeface="+mn-lt"/>
            <a:ea typeface="+mn-ea"/>
            <a:cs typeface="+mn-cs"/>
          </a:endParaRPr>
        </a:p>
        <a:p>
          <a:endParaRPr lang="es-ES" sz="1100" baseline="0"/>
        </a:p>
        <a:p>
          <a:r>
            <a:rPr lang="es-ES" sz="1100" baseline="0"/>
            <a:t>   </a:t>
          </a:r>
          <a:endParaRPr lang="es-ES" sz="1100"/>
        </a:p>
      </xdr:txBody>
    </xdr:sp>
    <xdr:clientData/>
  </xdr:twoCellAnchor>
  <xdr:twoCellAnchor>
    <xdr:from>
      <xdr:col>1</xdr:col>
      <xdr:colOff>85724</xdr:colOff>
      <xdr:row>101</xdr:row>
      <xdr:rowOff>57150</xdr:rowOff>
    </xdr:from>
    <xdr:to>
      <xdr:col>12</xdr:col>
      <xdr:colOff>704850</xdr:colOff>
      <xdr:row>103</xdr:row>
      <xdr:rowOff>123825</xdr:rowOff>
    </xdr:to>
    <xdr:sp macro="" textlink="">
      <xdr:nvSpPr>
        <xdr:cNvPr id="4" name="3 CuadroTexto"/>
        <xdr:cNvSpPr txBox="1"/>
      </xdr:nvSpPr>
      <xdr:spPr>
        <a:xfrm>
          <a:off x="847724" y="21002625"/>
          <a:ext cx="9429751" cy="44767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a:t>(4) Según el Plan Nacional Contable, la amortización de las PABX se produce en 10 años, por lo que, y a los únicos efectos de comparar las diferentes ofertas, se considerará el 50% del valos de la nueva PABX (valor amortizado edurante</a:t>
          </a:r>
          <a:r>
            <a:rPr lang="es-ES" sz="1100" baseline="0"/>
            <a:t> el periodo máximo de vigencia del concurso)</a:t>
          </a:r>
          <a:endParaRPr lang="es-ES" sz="1100"/>
        </a:p>
      </xdr:txBody>
    </xdr:sp>
    <xdr:clientData/>
  </xdr:twoCellAnchor>
  <xdr:twoCellAnchor>
    <xdr:from>
      <xdr:col>9</xdr:col>
      <xdr:colOff>0</xdr:colOff>
      <xdr:row>66</xdr:row>
      <xdr:rowOff>0</xdr:rowOff>
    </xdr:from>
    <xdr:to>
      <xdr:col>12</xdr:col>
      <xdr:colOff>371475</xdr:colOff>
      <xdr:row>71</xdr:row>
      <xdr:rowOff>171450</xdr:rowOff>
    </xdr:to>
    <xdr:sp macro="" textlink="">
      <xdr:nvSpPr>
        <xdr:cNvPr id="5" name="4 CuadroTexto"/>
        <xdr:cNvSpPr txBox="1"/>
      </xdr:nvSpPr>
      <xdr:spPr>
        <a:xfrm>
          <a:off x="7029450" y="13563600"/>
          <a:ext cx="2914650" cy="113347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1100"/>
            <a:t>El total de mensajes es anual, aunque su envío queda principalmente restringido a 4 meses, lo cual</a:t>
          </a:r>
          <a:r>
            <a:rPr lang="es-ES" sz="1100" baseline="0"/>
            <a:t> deberá tenerse en cuenta al indicar si la cuota es una cantidad independiente a pagar o es una "franquicia" de consumo mínimo mensual(se ha de detallar).</a:t>
          </a:r>
          <a:endParaRPr lang="es-ES" sz="1100">
            <a:solidFill>
              <a:schemeClr val="dk1"/>
            </a:solidFill>
            <a:latin typeface="+mn-lt"/>
            <a:ea typeface="+mn-ea"/>
            <a:cs typeface="+mn-cs"/>
          </a:endParaRPr>
        </a:p>
        <a:p>
          <a:endParaRPr lang="es-ES" sz="1100" baseline="0"/>
        </a:p>
        <a:p>
          <a:r>
            <a:rPr lang="es-ES" sz="1100" baseline="0"/>
            <a:t>   </a:t>
          </a:r>
          <a:endParaRPr lang="es-E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uanjo\Mis%20documentos\Datos\Juanjo\Oficina%20de%20Contrataci&#243;n\Licitaciones%202012\Telecomunicaciones\Consumos%20a&#241;o%202011%20bi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ueva HV"/>
      <sheetName val="Hoja valoraciones"/>
      <sheetName val="Ponderaciones"/>
      <sheetName val="Resumen cuotas telefónica"/>
      <sheetName val="Consumos Vodafone"/>
      <sheetName val="Consumos telefónica"/>
      <sheetName val="Móviles"/>
      <sheetName val="Móvil detallado"/>
      <sheetName val="Fijo Vod. detallado"/>
      <sheetName val="Telefónica detallado"/>
      <sheetName val="Hoja1"/>
      <sheetName val="Cuotas Diciembre telefónica"/>
      <sheetName val="Hoja2"/>
    </sheetNames>
    <sheetDataSet>
      <sheetData sheetId="0"/>
      <sheetData sheetId="1"/>
      <sheetData sheetId="2">
        <row r="5">
          <cell r="M5">
            <v>33</v>
          </cell>
        </row>
        <row r="7">
          <cell r="M7">
            <v>6</v>
          </cell>
        </row>
        <row r="10">
          <cell r="M10">
            <v>10</v>
          </cell>
        </row>
      </sheetData>
      <sheetData sheetId="3"/>
      <sheetData sheetId="4"/>
      <sheetData sheetId="5"/>
      <sheetData sheetId="6"/>
      <sheetData sheetId="7">
        <row r="4">
          <cell r="Q4">
            <v>171613</v>
          </cell>
        </row>
        <row r="5">
          <cell r="Q5">
            <v>280701.8</v>
          </cell>
        </row>
        <row r="7">
          <cell r="Q7">
            <v>41265</v>
          </cell>
        </row>
        <row r="8">
          <cell r="Q8">
            <v>91247.066666666666</v>
          </cell>
        </row>
        <row r="10">
          <cell r="Q10">
            <v>51738</v>
          </cell>
        </row>
        <row r="11">
          <cell r="Q11">
            <v>124833.01666666666</v>
          </cell>
        </row>
        <row r="13">
          <cell r="Q13">
            <v>19897</v>
          </cell>
        </row>
        <row r="14">
          <cell r="Q14">
            <v>49391.833333333336</v>
          </cell>
        </row>
        <row r="16">
          <cell r="Q16">
            <v>19763</v>
          </cell>
        </row>
        <row r="22">
          <cell r="Q22">
            <v>3498</v>
          </cell>
        </row>
        <row r="25">
          <cell r="Q25">
            <v>1786</v>
          </cell>
        </row>
        <row r="26">
          <cell r="Q26">
            <v>5661.65</v>
          </cell>
        </row>
      </sheetData>
      <sheetData sheetId="8">
        <row r="4">
          <cell r="Q4">
            <v>41754</v>
          </cell>
        </row>
        <row r="5">
          <cell r="Q5">
            <v>53769.01666666667</v>
          </cell>
        </row>
        <row r="7">
          <cell r="Q7">
            <v>9778</v>
          </cell>
        </row>
        <row r="8">
          <cell r="Q8">
            <v>29243.583333333332</v>
          </cell>
        </row>
        <row r="10">
          <cell r="Q10">
            <v>20106</v>
          </cell>
        </row>
        <row r="11">
          <cell r="Q11">
            <v>54687.433333333334</v>
          </cell>
        </row>
        <row r="13">
          <cell r="Q13">
            <v>13165</v>
          </cell>
        </row>
        <row r="14">
          <cell r="Q14">
            <v>40127.666666666664</v>
          </cell>
        </row>
      </sheetData>
      <sheetData sheetId="9">
        <row r="10">
          <cell r="D10">
            <v>67912</v>
          </cell>
          <cell r="E10">
            <v>153093.07999999999</v>
          </cell>
        </row>
        <row r="11">
          <cell r="D11">
            <v>1424</v>
          </cell>
          <cell r="E11">
            <v>4436.25</v>
          </cell>
        </row>
        <row r="12">
          <cell r="D12">
            <v>15210</v>
          </cell>
          <cell r="E12">
            <v>36668.730000000003</v>
          </cell>
        </row>
        <row r="13">
          <cell r="D13">
            <v>736</v>
          </cell>
          <cell r="E13">
            <v>2106.5300000000002</v>
          </cell>
        </row>
        <row r="14">
          <cell r="D14">
            <v>22522</v>
          </cell>
          <cell r="E14">
            <v>54548.57</v>
          </cell>
        </row>
        <row r="15">
          <cell r="D15">
            <v>11324</v>
          </cell>
          <cell r="E15">
            <v>25089.03</v>
          </cell>
        </row>
      </sheetData>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B2:N100"/>
  <sheetViews>
    <sheetView tabSelected="1" topLeftCell="A52" workbookViewId="0">
      <selection sqref="A1:XFD1048576"/>
    </sheetView>
  </sheetViews>
  <sheetFormatPr baseColWidth="10" defaultRowHeight="15"/>
  <cols>
    <col min="2" max="2" width="14.7109375" bestFit="1" customWidth="1"/>
    <col min="3" max="3" width="9.7109375" bestFit="1" customWidth="1"/>
    <col min="4" max="4" width="5.5703125" customWidth="1"/>
    <col min="6" max="6" width="12.5703125" style="33" customWidth="1"/>
    <col min="7" max="7" width="14.5703125" style="33" customWidth="1"/>
    <col min="8" max="13" width="12.7109375" customWidth="1"/>
    <col min="14" max="14" width="5.5703125" customWidth="1"/>
    <col min="15" max="15" width="14.28515625" customWidth="1"/>
  </cols>
  <sheetData>
    <row r="2" spans="2:13">
      <c r="B2" s="1" t="s">
        <v>0</v>
      </c>
      <c r="C2" s="1"/>
      <c r="D2" s="1"/>
      <c r="E2" s="1"/>
      <c r="F2" s="1"/>
      <c r="G2" s="1"/>
      <c r="H2" s="1"/>
      <c r="I2" s="1"/>
      <c r="J2" s="1"/>
      <c r="K2" s="1"/>
      <c r="L2" s="1"/>
      <c r="M2" s="1"/>
    </row>
    <row r="3" spans="2:13" s="3" customFormat="1" ht="45.75" thickBot="1">
      <c r="B3" s="2" t="s">
        <v>1</v>
      </c>
      <c r="C3" s="2"/>
      <c r="D3" s="2"/>
      <c r="E3" s="3" t="s">
        <v>2</v>
      </c>
      <c r="F3" s="4" t="s">
        <v>3</v>
      </c>
      <c r="G3" s="4" t="s">
        <v>4</v>
      </c>
      <c r="H3" s="3" t="s">
        <v>5</v>
      </c>
      <c r="I3" s="3" t="s">
        <v>6</v>
      </c>
      <c r="J3" s="3" t="s">
        <v>7</v>
      </c>
      <c r="K3" s="3" t="s">
        <v>8</v>
      </c>
    </row>
    <row r="4" spans="2:13" ht="15.75" thickBot="1">
      <c r="B4" s="5" t="s">
        <v>9</v>
      </c>
      <c r="C4" s="6"/>
      <c r="D4" s="6"/>
      <c r="E4" s="7">
        <f>'[1]Móvil detallado'!Q4</f>
        <v>171613</v>
      </c>
      <c r="F4" s="8">
        <f>'[1]Móvil detallado'!Q5</f>
        <v>280701.8</v>
      </c>
      <c r="G4" s="8">
        <f>60*F4/E4</f>
        <v>98.14004766538666</v>
      </c>
      <c r="H4" s="9"/>
      <c r="I4" s="9"/>
      <c r="J4" s="9"/>
      <c r="K4" s="10"/>
    </row>
    <row r="5" spans="2:13">
      <c r="B5" s="11" t="s">
        <v>10</v>
      </c>
      <c r="C5" s="12" t="s">
        <v>11</v>
      </c>
      <c r="D5" s="13">
        <v>0.40089999999999998</v>
      </c>
      <c r="E5" s="14">
        <f>'[1]Móvil detallado'!Q7+'[1]Móvil detallado'!Q10</f>
        <v>93003</v>
      </c>
      <c r="F5" s="15">
        <f>'[1]Móvil detallado'!Q8+'[1]Móvil detallado'!Q11</f>
        <v>216080.08333333331</v>
      </c>
      <c r="G5" s="15">
        <f>60*F5/E5</f>
        <v>139.40200853735899</v>
      </c>
      <c r="H5" s="16"/>
      <c r="I5" s="16"/>
      <c r="J5" s="16"/>
      <c r="K5" s="17"/>
    </row>
    <row r="6" spans="2:13">
      <c r="B6" s="18"/>
      <c r="C6" s="19" t="s">
        <v>12</v>
      </c>
      <c r="D6" s="20">
        <v>0.28120000000000001</v>
      </c>
      <c r="E6" s="21"/>
      <c r="F6" s="22"/>
      <c r="G6" s="22"/>
      <c r="H6" s="23"/>
      <c r="I6" s="23"/>
      <c r="J6" s="23"/>
      <c r="K6" s="24"/>
    </row>
    <row r="7" spans="2:13">
      <c r="B7" s="18"/>
      <c r="C7" s="19" t="s">
        <v>13</v>
      </c>
      <c r="D7" s="20">
        <v>0.20349999999999999</v>
      </c>
      <c r="E7" s="21"/>
      <c r="F7" s="22"/>
      <c r="G7" s="22"/>
      <c r="H7" s="23"/>
      <c r="I7" s="23"/>
      <c r="J7" s="23"/>
      <c r="K7" s="24"/>
    </row>
    <row r="8" spans="2:13">
      <c r="B8" s="18"/>
      <c r="C8" s="19" t="s">
        <v>14</v>
      </c>
      <c r="D8" s="20">
        <v>5.1299999999999998E-2</v>
      </c>
      <c r="E8" s="21"/>
      <c r="F8" s="22"/>
      <c r="G8" s="22"/>
      <c r="H8" s="23"/>
      <c r="I8" s="23"/>
      <c r="J8" s="23"/>
      <c r="K8" s="24"/>
    </row>
    <row r="9" spans="2:13" ht="15.75" thickBot="1">
      <c r="B9" s="25"/>
      <c r="C9" s="26" t="s">
        <v>15</v>
      </c>
      <c r="D9" s="27">
        <v>6.3E-2</v>
      </c>
      <c r="E9" s="28"/>
      <c r="F9" s="29"/>
      <c r="G9" s="29"/>
      <c r="H9" s="30"/>
      <c r="I9" s="30"/>
      <c r="J9" s="30"/>
      <c r="K9" s="31"/>
    </row>
    <row r="10" spans="2:13" ht="15.75" thickBot="1">
      <c r="B10" s="5" t="s">
        <v>16</v>
      </c>
      <c r="C10" s="6"/>
      <c r="D10" s="6"/>
      <c r="E10" s="7">
        <f>'[1]Móvil detallado'!Q13</f>
        <v>19897</v>
      </c>
      <c r="F10" s="8">
        <f>'[1]Móvil detallado'!Q14</f>
        <v>49391.833333333336</v>
      </c>
      <c r="G10" s="8">
        <f>60*F10/E10</f>
        <v>148.94255415389256</v>
      </c>
      <c r="H10" s="9"/>
      <c r="I10" s="9"/>
      <c r="J10" s="9"/>
      <c r="K10" s="10"/>
    </row>
    <row r="11" spans="2:13">
      <c r="B11" s="11" t="s">
        <v>17</v>
      </c>
      <c r="C11" s="12" t="s">
        <v>11</v>
      </c>
      <c r="D11" s="13">
        <v>0.40089999999999998</v>
      </c>
      <c r="E11" s="14">
        <f>'[1]Móvil detallado'!Q16+'[1]Móvil detallado'!Q22</f>
        <v>23261</v>
      </c>
      <c r="F11" s="15"/>
      <c r="G11" s="15"/>
      <c r="H11" s="16"/>
      <c r="I11" s="16"/>
      <c r="J11" s="16"/>
      <c r="K11" s="17"/>
    </row>
    <row r="12" spans="2:13">
      <c r="B12" s="18"/>
      <c r="C12" s="19" t="s">
        <v>12</v>
      </c>
      <c r="D12" s="20">
        <v>0.28120000000000001</v>
      </c>
      <c r="E12" s="21"/>
      <c r="F12" s="22"/>
      <c r="G12" s="22"/>
      <c r="H12" s="23"/>
      <c r="I12" s="23"/>
      <c r="J12" s="23"/>
      <c r="K12" s="24"/>
    </row>
    <row r="13" spans="2:13">
      <c r="B13" s="18"/>
      <c r="C13" s="19" t="s">
        <v>13</v>
      </c>
      <c r="D13" s="20">
        <v>0.20349999999999999</v>
      </c>
      <c r="E13" s="21"/>
      <c r="F13" s="22"/>
      <c r="G13" s="22"/>
      <c r="H13" s="23"/>
      <c r="I13" s="23"/>
      <c r="J13" s="23"/>
      <c r="K13" s="24"/>
    </row>
    <row r="14" spans="2:13">
      <c r="B14" s="18"/>
      <c r="C14" s="19" t="s">
        <v>14</v>
      </c>
      <c r="D14" s="20">
        <v>5.1299999999999998E-2</v>
      </c>
      <c r="E14" s="21"/>
      <c r="F14" s="22"/>
      <c r="G14" s="22"/>
      <c r="H14" s="23"/>
      <c r="I14" s="23"/>
      <c r="J14" s="23"/>
      <c r="K14" s="24"/>
    </row>
    <row r="15" spans="2:13" ht="15.75" thickBot="1">
      <c r="B15" s="25"/>
      <c r="C15" s="26" t="s">
        <v>15</v>
      </c>
      <c r="D15" s="27">
        <v>6.3E-2</v>
      </c>
      <c r="E15" s="28"/>
      <c r="F15" s="29"/>
      <c r="G15" s="29"/>
      <c r="H15" s="30"/>
      <c r="I15" s="30"/>
      <c r="J15" s="30"/>
      <c r="K15" s="31"/>
    </row>
    <row r="16" spans="2:13" ht="15.75" thickBot="1">
      <c r="B16" s="5" t="s">
        <v>18</v>
      </c>
      <c r="C16" s="6"/>
      <c r="D16" s="6"/>
      <c r="E16" s="7">
        <f>'[1]Móvil detallado'!Q25</f>
        <v>1786</v>
      </c>
      <c r="F16" s="8">
        <f>'[1]Móvil detallado'!Q26</f>
        <v>5661.65</v>
      </c>
      <c r="G16" s="8">
        <f>60*F16/E16</f>
        <v>190.2010078387458</v>
      </c>
      <c r="H16" s="32"/>
      <c r="I16" s="32"/>
      <c r="J16" s="32"/>
      <c r="K16" s="10"/>
    </row>
    <row r="17" spans="2:14" ht="15.75" thickBot="1">
      <c r="K17" s="34">
        <f>SUM(K4:K16)</f>
        <v>0</v>
      </c>
      <c r="L17" s="35">
        <v>1</v>
      </c>
    </row>
    <row r="18" spans="2:14">
      <c r="K18" s="36"/>
      <c r="L18" s="37"/>
      <c r="M18" s="36"/>
      <c r="N18" s="38"/>
    </row>
    <row r="19" spans="2:14">
      <c r="B19" s="1" t="s">
        <v>19</v>
      </c>
      <c r="C19" s="1"/>
      <c r="D19" s="1"/>
      <c r="E19" s="1"/>
      <c r="F19" s="1"/>
      <c r="G19" s="1"/>
      <c r="H19" s="1"/>
      <c r="I19" s="1"/>
      <c r="J19" s="1"/>
      <c r="K19" s="1"/>
      <c r="L19" s="1"/>
      <c r="M19" s="1"/>
    </row>
    <row r="20" spans="2:14" ht="45.75" thickBot="1">
      <c r="B20" s="2" t="s">
        <v>1</v>
      </c>
      <c r="C20" s="2"/>
      <c r="D20" s="2"/>
      <c r="E20" s="3" t="s">
        <v>2</v>
      </c>
      <c r="F20" s="4" t="s">
        <v>3</v>
      </c>
      <c r="G20" s="4" t="s">
        <v>4</v>
      </c>
      <c r="H20" s="3" t="s">
        <v>5</v>
      </c>
      <c r="I20" s="3" t="s">
        <v>6</v>
      </c>
      <c r="J20" s="3" t="s">
        <v>7</v>
      </c>
      <c r="K20" s="3" t="s">
        <v>8</v>
      </c>
      <c r="L20" s="3"/>
      <c r="M20" s="3"/>
    </row>
    <row r="21" spans="2:14" ht="15.75" thickBot="1">
      <c r="B21" s="5" t="s">
        <v>20</v>
      </c>
      <c r="C21" s="6"/>
      <c r="D21" s="6"/>
      <c r="E21" s="7">
        <f>'[1]Fijo Vod. detallado'!Q4</f>
        <v>41754</v>
      </c>
      <c r="F21" s="8">
        <f>'[1]Fijo Vod. detallado'!Q5</f>
        <v>53769.01666666667</v>
      </c>
      <c r="G21" s="8">
        <f>60*F21/E21</f>
        <v>77.265435646884129</v>
      </c>
      <c r="H21" s="9"/>
      <c r="I21" s="9"/>
      <c r="J21" s="9"/>
      <c r="K21" s="10"/>
    </row>
    <row r="22" spans="2:14">
      <c r="B22" s="11" t="s">
        <v>10</v>
      </c>
      <c r="C22" s="12" t="s">
        <v>11</v>
      </c>
      <c r="D22" s="13">
        <v>0.40089999999999998</v>
      </c>
      <c r="E22" s="14">
        <f>'[1]Fijo Vod. detallado'!Q10+'[1]Fijo Vod. detallado'!Q13+'[1]Telefónica detallado'!D14+'[1]Telefónica detallado'!D15</f>
        <v>67117</v>
      </c>
      <c r="F22" s="15">
        <f>'[1]Fijo Vod. detallado'!Q11+'[1]Fijo Vod. detallado'!Q14+'[1]Telefónica detallado'!E14+'[1]Telefónica detallado'!E15</f>
        <v>174452.7</v>
      </c>
      <c r="G22" s="15">
        <v>179.44518306402128</v>
      </c>
      <c r="H22" s="16"/>
      <c r="I22" s="16"/>
      <c r="J22" s="16"/>
      <c r="K22" s="17"/>
    </row>
    <row r="23" spans="2:14">
      <c r="B23" s="18"/>
      <c r="C23" s="19" t="s">
        <v>12</v>
      </c>
      <c r="D23" s="20">
        <v>0.28120000000000001</v>
      </c>
      <c r="E23" s="21"/>
      <c r="F23" s="22"/>
      <c r="G23" s="22"/>
      <c r="H23" s="23"/>
      <c r="I23" s="23"/>
      <c r="J23" s="23"/>
      <c r="K23" s="24"/>
    </row>
    <row r="24" spans="2:14">
      <c r="B24" s="18"/>
      <c r="C24" s="19" t="s">
        <v>13</v>
      </c>
      <c r="D24" s="20">
        <v>0.20349999999999999</v>
      </c>
      <c r="E24" s="21"/>
      <c r="F24" s="22"/>
      <c r="G24" s="22"/>
      <c r="H24" s="23"/>
      <c r="I24" s="23"/>
      <c r="J24" s="23"/>
      <c r="K24" s="24"/>
    </row>
    <row r="25" spans="2:14">
      <c r="B25" s="18"/>
      <c r="C25" s="19" t="s">
        <v>14</v>
      </c>
      <c r="D25" s="20">
        <v>5.1299999999999998E-2</v>
      </c>
      <c r="E25" s="21"/>
      <c r="F25" s="22"/>
      <c r="G25" s="22"/>
      <c r="H25" s="23"/>
      <c r="I25" s="23"/>
      <c r="J25" s="23"/>
      <c r="K25" s="24"/>
    </row>
    <row r="26" spans="2:14" ht="15.75" thickBot="1">
      <c r="B26" s="25"/>
      <c r="C26" s="26" t="s">
        <v>15</v>
      </c>
      <c r="D26" s="27">
        <v>6.3E-2</v>
      </c>
      <c r="E26" s="28"/>
      <c r="F26" s="29"/>
      <c r="G26" s="29"/>
      <c r="H26" s="30"/>
      <c r="I26" s="30"/>
      <c r="J26" s="30"/>
      <c r="K26" s="31"/>
    </row>
    <row r="27" spans="2:14" ht="15.75" thickBot="1">
      <c r="B27" s="5" t="s">
        <v>21</v>
      </c>
      <c r="C27" s="6"/>
      <c r="D27" s="6"/>
      <c r="E27" s="7">
        <f>'[1]Fijo Vod. detallado'!Q7+'[1]Telefónica detallado'!D11</f>
        <v>11202</v>
      </c>
      <c r="F27" s="8">
        <f>'[1]Fijo Vod. detallado'!Q8+'[1]Telefónica detallado'!E11</f>
        <v>33679.833333333328</v>
      </c>
      <c r="G27" s="8">
        <f>60*F27/E27</f>
        <v>180.39546509551863</v>
      </c>
      <c r="H27" s="9"/>
      <c r="I27" s="9"/>
      <c r="J27" s="9"/>
      <c r="K27" s="10"/>
    </row>
    <row r="28" spans="2:14" ht="15.75" thickBot="1">
      <c r="B28" s="5" t="s">
        <v>22</v>
      </c>
      <c r="C28" s="6"/>
      <c r="D28" s="6"/>
      <c r="E28" s="7">
        <f>'[1]Telefónica detallado'!D10</f>
        <v>67912</v>
      </c>
      <c r="F28" s="8">
        <f>'[1]Telefónica detallado'!E10</f>
        <v>153093.07999999999</v>
      </c>
      <c r="G28" s="8">
        <f>60*F28/E28</f>
        <v>135.25716809989396</v>
      </c>
      <c r="H28" s="9"/>
      <c r="I28" s="9"/>
      <c r="J28" s="9"/>
      <c r="K28" s="10"/>
    </row>
    <row r="29" spans="2:14" ht="15.75" thickBot="1">
      <c r="B29" s="5" t="s">
        <v>16</v>
      </c>
      <c r="C29" s="6"/>
      <c r="D29" s="6"/>
      <c r="E29" s="7">
        <f>'[1]Telefónica detallado'!D12</f>
        <v>15210</v>
      </c>
      <c r="F29" s="8">
        <f>'[1]Telefónica detallado'!E12</f>
        <v>36668.730000000003</v>
      </c>
      <c r="G29" s="8">
        <f>60*F29/E29</f>
        <v>144.64982248520712</v>
      </c>
      <c r="H29" s="9"/>
      <c r="I29" s="9"/>
      <c r="J29" s="9"/>
      <c r="K29" s="10"/>
    </row>
    <row r="30" spans="2:14" ht="15.75" thickBot="1">
      <c r="B30" s="5" t="s">
        <v>23</v>
      </c>
      <c r="C30" s="6"/>
      <c r="D30" s="6"/>
      <c r="E30" s="7">
        <f>'[1]Telefónica detallado'!D13</f>
        <v>736</v>
      </c>
      <c r="F30" s="8">
        <f>'[1]Telefónica detallado'!E13</f>
        <v>2106.5300000000002</v>
      </c>
      <c r="G30" s="8">
        <f>60*F30/E30</f>
        <v>171.72798913043479</v>
      </c>
      <c r="H30" s="9"/>
      <c r="I30" s="9"/>
      <c r="J30" s="9"/>
      <c r="K30" s="10"/>
    </row>
    <row r="31" spans="2:14" ht="15.75" thickBot="1">
      <c r="K31" s="34">
        <f>SUM(K21:K30)</f>
        <v>0</v>
      </c>
      <c r="L31" s="35">
        <v>2</v>
      </c>
      <c r="M31" s="38"/>
    </row>
    <row r="32" spans="2:14">
      <c r="B32" s="39" t="s">
        <v>24</v>
      </c>
      <c r="C32" s="39"/>
      <c r="D32" s="39"/>
      <c r="E32" s="39"/>
      <c r="F32" s="39"/>
      <c r="G32" s="39"/>
      <c r="H32" s="39"/>
      <c r="I32" s="39"/>
      <c r="J32" s="39"/>
      <c r="K32" s="39"/>
    </row>
    <row r="33" spans="2:13">
      <c r="B33" s="39"/>
      <c r="C33" s="39"/>
      <c r="D33" s="39"/>
      <c r="E33" s="39"/>
      <c r="F33" s="39"/>
      <c r="G33" s="39"/>
      <c r="H33" s="39"/>
      <c r="I33" s="39"/>
      <c r="J33" s="39"/>
      <c r="K33" s="39"/>
    </row>
    <row r="34" spans="2:13">
      <c r="B34" s="39" t="s">
        <v>25</v>
      </c>
      <c r="C34" s="39"/>
      <c r="D34" s="39"/>
      <c r="E34" s="39"/>
      <c r="F34" s="39"/>
      <c r="G34" s="39"/>
      <c r="H34" s="39"/>
      <c r="I34" s="39"/>
      <c r="J34" s="39"/>
      <c r="K34" s="39"/>
    </row>
    <row r="35" spans="2:13">
      <c r="B35" s="39" t="s">
        <v>26</v>
      </c>
      <c r="C35" s="39"/>
      <c r="D35" s="39"/>
      <c r="E35" s="39"/>
      <c r="F35" s="39"/>
      <c r="G35" s="39"/>
      <c r="H35" s="39"/>
      <c r="I35" s="39"/>
      <c r="J35" s="39"/>
      <c r="K35" s="39"/>
    </row>
    <row r="37" spans="2:13">
      <c r="B37" s="1" t="s">
        <v>27</v>
      </c>
      <c r="C37" s="1"/>
      <c r="D37" s="1"/>
      <c r="E37" s="1"/>
      <c r="F37" s="1"/>
      <c r="G37" s="1"/>
      <c r="H37" s="1"/>
      <c r="I37" s="1"/>
      <c r="J37" s="1"/>
      <c r="K37" s="1"/>
      <c r="L37" s="1"/>
      <c r="M37" s="1"/>
    </row>
    <row r="38" spans="2:13" ht="15.75" thickBot="1"/>
    <row r="39" spans="2:13" ht="15.75" thickBot="1">
      <c r="F39" s="40" t="s">
        <v>28</v>
      </c>
      <c r="G39" s="40" t="s">
        <v>7</v>
      </c>
      <c r="H39" s="40" t="s">
        <v>29</v>
      </c>
    </row>
    <row r="40" spans="2:13">
      <c r="B40" s="41" t="s">
        <v>30</v>
      </c>
      <c r="C40" s="42"/>
      <c r="D40" s="42"/>
      <c r="E40" s="43">
        <f>[1]Ponderaciones!M5</f>
        <v>33</v>
      </c>
      <c r="F40" s="44"/>
      <c r="G40" s="44"/>
      <c r="H40" s="17"/>
    </row>
    <row r="41" spans="2:13">
      <c r="B41" s="45" t="s">
        <v>31</v>
      </c>
      <c r="C41" s="46"/>
      <c r="D41" s="46"/>
      <c r="E41" s="47">
        <v>14</v>
      </c>
      <c r="F41" s="48"/>
      <c r="G41" s="48"/>
      <c r="H41" s="24"/>
    </row>
    <row r="42" spans="2:13">
      <c r="B42" s="45" t="s">
        <v>32</v>
      </c>
      <c r="C42" s="46"/>
      <c r="D42" s="46"/>
      <c r="E42" s="47">
        <v>1</v>
      </c>
      <c r="F42" s="48"/>
      <c r="G42" s="48"/>
      <c r="H42" s="24"/>
    </row>
    <row r="43" spans="2:13">
      <c r="B43" s="45" t="s">
        <v>33</v>
      </c>
      <c r="C43" s="46"/>
      <c r="D43" s="46"/>
      <c r="E43" s="47">
        <f>[1]Ponderaciones!M7</f>
        <v>6</v>
      </c>
      <c r="F43" s="48"/>
      <c r="G43" s="48"/>
      <c r="H43" s="24"/>
    </row>
    <row r="44" spans="2:13" ht="15.75" thickBot="1">
      <c r="B44" s="49" t="s">
        <v>34</v>
      </c>
      <c r="C44" s="50"/>
      <c r="D44" s="50"/>
      <c r="E44" s="51">
        <f>[1]Ponderaciones!M10</f>
        <v>10</v>
      </c>
      <c r="F44" s="52"/>
      <c r="G44" s="52"/>
      <c r="H44" s="31"/>
      <c r="L44" s="38"/>
    </row>
    <row r="45" spans="2:13" ht="15.75" thickBot="1">
      <c r="H45" s="34">
        <f>SUM(H40:H44)</f>
        <v>0</v>
      </c>
      <c r="I45" s="35">
        <v>3</v>
      </c>
    </row>
    <row r="46" spans="2:13">
      <c r="H46" s="36"/>
      <c r="I46" s="37"/>
      <c r="J46" s="36"/>
    </row>
    <row r="47" spans="2:13">
      <c r="B47" s="1" t="s">
        <v>35</v>
      </c>
      <c r="C47" s="1"/>
      <c r="D47" s="1"/>
      <c r="E47" s="1"/>
      <c r="F47" s="1"/>
      <c r="G47" s="1"/>
      <c r="H47" s="1"/>
      <c r="I47" s="1"/>
      <c r="J47" s="1"/>
      <c r="K47" s="1"/>
      <c r="L47" s="1"/>
      <c r="M47" s="1"/>
    </row>
    <row r="48" spans="2:13" ht="15.75" thickBot="1"/>
    <row r="49" spans="2:13" ht="15.75" thickBot="1">
      <c r="G49" s="40" t="s">
        <v>36</v>
      </c>
      <c r="H49" s="40" t="s">
        <v>7</v>
      </c>
      <c r="I49" s="53" t="s">
        <v>37</v>
      </c>
    </row>
    <row r="50" spans="2:13">
      <c r="B50" s="54" t="s">
        <v>38</v>
      </c>
      <c r="C50" s="55"/>
      <c r="D50" s="42" t="s">
        <v>39</v>
      </c>
      <c r="E50" s="42"/>
      <c r="F50" s="44" t="s">
        <v>40</v>
      </c>
      <c r="G50" s="44"/>
      <c r="H50" s="44"/>
      <c r="I50" s="56"/>
    </row>
    <row r="51" spans="2:13">
      <c r="B51" s="57"/>
      <c r="C51" s="58"/>
      <c r="D51" s="46" t="s">
        <v>41</v>
      </c>
      <c r="E51" s="46"/>
      <c r="F51" s="48" t="s">
        <v>42</v>
      </c>
      <c r="G51" s="48"/>
      <c r="H51" s="48"/>
      <c r="I51" s="59"/>
    </row>
    <row r="52" spans="2:13">
      <c r="B52" s="57"/>
      <c r="C52" s="58"/>
      <c r="D52" s="46" t="s">
        <v>43</v>
      </c>
      <c r="E52" s="46"/>
      <c r="F52" s="48" t="s">
        <v>42</v>
      </c>
      <c r="G52" s="48"/>
      <c r="H52" s="48"/>
      <c r="I52" s="59"/>
    </row>
    <row r="53" spans="2:13">
      <c r="B53" s="57"/>
      <c r="C53" s="58"/>
      <c r="D53" s="46" t="s">
        <v>44</v>
      </c>
      <c r="E53" s="46"/>
      <c r="F53" s="48" t="s">
        <v>42</v>
      </c>
      <c r="G53" s="48"/>
      <c r="H53" s="48"/>
      <c r="I53" s="59"/>
    </row>
    <row r="54" spans="2:13">
      <c r="B54" s="57"/>
      <c r="C54" s="58"/>
      <c r="D54" s="46" t="s">
        <v>45</v>
      </c>
      <c r="E54" s="46"/>
      <c r="F54" s="48" t="s">
        <v>46</v>
      </c>
      <c r="G54" s="48"/>
      <c r="H54" s="48"/>
      <c r="I54" s="59"/>
    </row>
    <row r="55" spans="2:13">
      <c r="B55" s="45" t="s">
        <v>47</v>
      </c>
      <c r="C55" s="46"/>
      <c r="D55" s="46"/>
      <c r="E55" s="46"/>
      <c r="F55" s="48">
        <v>170</v>
      </c>
      <c r="G55" s="48"/>
      <c r="H55" s="48"/>
      <c r="I55" s="59"/>
    </row>
    <row r="56" spans="2:13">
      <c r="B56" s="45" t="s">
        <v>48</v>
      </c>
      <c r="C56" s="46"/>
      <c r="D56" s="46"/>
      <c r="E56" s="46"/>
      <c r="F56" s="48">
        <v>4</v>
      </c>
      <c r="G56" s="48"/>
      <c r="H56" s="48"/>
      <c r="I56" s="59"/>
    </row>
    <row r="57" spans="2:13">
      <c r="B57" s="45" t="s">
        <v>49</v>
      </c>
      <c r="C57" s="46"/>
      <c r="D57" s="46"/>
      <c r="E57" s="46"/>
      <c r="F57" s="48">
        <v>12</v>
      </c>
      <c r="G57" s="48"/>
      <c r="H57" s="48"/>
      <c r="I57" s="59"/>
    </row>
    <row r="58" spans="2:13">
      <c r="B58" s="45" t="s">
        <v>50</v>
      </c>
      <c r="C58" s="46"/>
      <c r="D58" s="46"/>
      <c r="E58" s="46"/>
      <c r="F58" s="48">
        <v>3</v>
      </c>
      <c r="G58" s="48"/>
      <c r="H58" s="48"/>
      <c r="I58" s="59"/>
    </row>
    <row r="59" spans="2:13">
      <c r="B59" s="45" t="s">
        <v>51</v>
      </c>
      <c r="C59" s="46"/>
      <c r="D59" s="46"/>
      <c r="E59" s="46"/>
      <c r="F59" s="48">
        <v>9</v>
      </c>
      <c r="G59" s="48"/>
      <c r="H59" s="48"/>
      <c r="I59" s="59"/>
    </row>
    <row r="60" spans="2:13">
      <c r="B60" s="45" t="s">
        <v>52</v>
      </c>
      <c r="C60" s="46"/>
      <c r="D60" s="46"/>
      <c r="E60" s="46"/>
      <c r="F60" s="48">
        <v>74</v>
      </c>
      <c r="G60" s="48"/>
      <c r="H60" s="48"/>
      <c r="I60" s="59"/>
    </row>
    <row r="61" spans="2:13" ht="15.75" thickBot="1">
      <c r="B61" s="49" t="s">
        <v>53</v>
      </c>
      <c r="C61" s="50"/>
      <c r="D61" s="50"/>
      <c r="E61" s="50"/>
      <c r="F61" s="52">
        <v>10</v>
      </c>
      <c r="G61" s="52"/>
      <c r="H61" s="52"/>
      <c r="I61" s="60"/>
    </row>
    <row r="62" spans="2:13" ht="15.75" thickBot="1">
      <c r="I62" s="34">
        <f>SUM(I50:I61)</f>
        <v>0</v>
      </c>
      <c r="J62" s="35">
        <v>4</v>
      </c>
      <c r="K62" s="61"/>
      <c r="L62" s="38"/>
      <c r="M62" s="38"/>
    </row>
    <row r="63" spans="2:13">
      <c r="I63" s="62"/>
      <c r="K63" s="61"/>
      <c r="L63" s="38"/>
      <c r="M63" s="38"/>
    </row>
    <row r="64" spans="2:13">
      <c r="B64" s="1" t="s">
        <v>54</v>
      </c>
      <c r="C64" s="1"/>
      <c r="D64" s="1"/>
      <c r="E64" s="1"/>
      <c r="F64" s="1"/>
      <c r="G64" s="1"/>
      <c r="H64" s="1"/>
      <c r="I64" s="1"/>
      <c r="J64" s="1"/>
      <c r="K64" s="1"/>
      <c r="L64" s="1"/>
      <c r="M64" s="1"/>
    </row>
    <row r="65" spans="2:14">
      <c r="I65" s="62"/>
      <c r="K65" s="61"/>
      <c r="L65" s="38"/>
      <c r="M65" s="38"/>
    </row>
    <row r="66" spans="2:14" ht="15.75" thickBot="1">
      <c r="F66" s="63" t="s">
        <v>55</v>
      </c>
      <c r="G66" s="63" t="s">
        <v>7</v>
      </c>
      <c r="H66" s="64" t="s">
        <v>56</v>
      </c>
      <c r="I66" s="62"/>
      <c r="K66" s="61"/>
      <c r="L66" s="38"/>
      <c r="M66" s="38"/>
    </row>
    <row r="67" spans="2:14">
      <c r="B67" s="11" t="s">
        <v>17</v>
      </c>
      <c r="C67" s="12" t="s">
        <v>11</v>
      </c>
      <c r="D67" s="13">
        <v>0.40089999999999998</v>
      </c>
      <c r="E67" s="14">
        <v>120000</v>
      </c>
      <c r="F67" s="16"/>
      <c r="G67" s="16"/>
      <c r="H67" s="17"/>
      <c r="I67" s="38"/>
      <c r="J67" s="38"/>
    </row>
    <row r="68" spans="2:14">
      <c r="B68" s="18"/>
      <c r="C68" s="19" t="s">
        <v>12</v>
      </c>
      <c r="D68" s="20">
        <v>0.28120000000000001</v>
      </c>
      <c r="E68" s="21"/>
      <c r="F68" s="23"/>
      <c r="G68" s="23"/>
      <c r="H68" s="24"/>
      <c r="I68" s="38"/>
      <c r="J68" s="38"/>
    </row>
    <row r="69" spans="2:14">
      <c r="B69" s="18"/>
      <c r="C69" s="19" t="s">
        <v>13</v>
      </c>
      <c r="D69" s="20">
        <v>0.20349999999999999</v>
      </c>
      <c r="E69" s="21"/>
      <c r="F69" s="23"/>
      <c r="G69" s="23"/>
      <c r="H69" s="24"/>
      <c r="I69" s="38"/>
      <c r="J69" s="38"/>
    </row>
    <row r="70" spans="2:14">
      <c r="B70" s="18"/>
      <c r="C70" s="19" t="s">
        <v>14</v>
      </c>
      <c r="D70" s="20">
        <v>5.1299999999999998E-2</v>
      </c>
      <c r="E70" s="21"/>
      <c r="F70" s="23"/>
      <c r="G70" s="23"/>
      <c r="H70" s="24"/>
      <c r="I70" s="38"/>
      <c r="J70" s="38"/>
    </row>
    <row r="71" spans="2:14" ht="15.75" thickBot="1">
      <c r="B71" s="25"/>
      <c r="C71" s="26" t="s">
        <v>15</v>
      </c>
      <c r="D71" s="27">
        <v>6.3E-2</v>
      </c>
      <c r="E71" s="28"/>
      <c r="F71" s="30"/>
      <c r="G71" s="30"/>
      <c r="H71" s="31"/>
      <c r="I71" s="38"/>
      <c r="J71" s="38"/>
    </row>
    <row r="72" spans="2:14" ht="15.75" thickBot="1">
      <c r="B72" s="65" t="s">
        <v>57</v>
      </c>
      <c r="C72" s="66">
        <v>12</v>
      </c>
      <c r="D72" s="67"/>
      <c r="E72" s="67"/>
      <c r="F72" s="68"/>
      <c r="G72" s="68"/>
      <c r="H72" s="69"/>
      <c r="I72" s="62"/>
      <c r="K72" s="61"/>
      <c r="L72" s="38"/>
      <c r="M72" s="38"/>
    </row>
    <row r="73" spans="2:14" ht="15.75" thickBot="1">
      <c r="B73" s="65" t="s">
        <v>58</v>
      </c>
      <c r="C73" s="70"/>
      <c r="D73" s="70"/>
      <c r="E73" s="70"/>
      <c r="F73" s="68"/>
      <c r="G73" s="68"/>
      <c r="H73" s="69"/>
      <c r="I73" s="35">
        <v>5</v>
      </c>
      <c r="K73" s="61"/>
      <c r="L73" s="38"/>
      <c r="M73" s="38"/>
    </row>
    <row r="75" spans="2:14" ht="30.75" thickBot="1">
      <c r="I75" s="3" t="s">
        <v>59</v>
      </c>
      <c r="J75" s="3" t="s">
        <v>60</v>
      </c>
      <c r="K75" s="3" t="s">
        <v>61</v>
      </c>
    </row>
    <row r="76" spans="2:14" ht="15.75" thickBot="1">
      <c r="B76" s="71" t="s">
        <v>62</v>
      </c>
      <c r="C76" s="72"/>
      <c r="D76" s="70"/>
      <c r="E76" s="70"/>
      <c r="F76" s="68"/>
      <c r="G76" s="68"/>
      <c r="H76" s="70"/>
      <c r="I76" s="73">
        <f>K17+K31+H45+I62</f>
        <v>0</v>
      </c>
      <c r="J76" s="74">
        <v>0.93189999999999995</v>
      </c>
      <c r="K76" s="75">
        <f>I76/J76</f>
        <v>0</v>
      </c>
      <c r="L76" s="76" t="s">
        <v>63</v>
      </c>
      <c r="M76" s="77" t="s">
        <v>64</v>
      </c>
      <c r="N76" s="77"/>
    </row>
    <row r="79" spans="2:14">
      <c r="B79" s="78" t="s">
        <v>65</v>
      </c>
      <c r="C79" s="78"/>
      <c r="D79" s="78"/>
      <c r="E79" s="78"/>
      <c r="F79" s="78"/>
      <c r="G79" s="78"/>
      <c r="H79" s="78"/>
      <c r="I79" s="78"/>
      <c r="J79" s="78"/>
      <c r="K79" s="78"/>
      <c r="L79" s="78"/>
      <c r="M79" s="78"/>
    </row>
    <row r="80" spans="2:14">
      <c r="B80" s="78"/>
      <c r="C80" s="78"/>
      <c r="D80" s="78"/>
      <c r="E80" s="78"/>
      <c r="F80" s="78"/>
      <c r="G80" s="78"/>
      <c r="H80" s="78"/>
      <c r="I80" s="78"/>
      <c r="J80" s="78"/>
      <c r="K80" s="78"/>
      <c r="L80" s="78"/>
      <c r="M80" s="78"/>
    </row>
    <row r="81" spans="2:13">
      <c r="B81" s="78"/>
      <c r="C81" s="78"/>
      <c r="D81" s="78"/>
      <c r="E81" s="78"/>
      <c r="F81" s="78"/>
      <c r="G81" s="78"/>
      <c r="H81" s="78"/>
      <c r="I81" s="78"/>
      <c r="J81" s="78"/>
      <c r="K81" s="78"/>
      <c r="L81" s="78"/>
      <c r="M81" s="78"/>
    </row>
    <row r="82" spans="2:13">
      <c r="B82" s="79"/>
      <c r="C82" s="79"/>
      <c r="D82" s="79"/>
      <c r="E82" s="79"/>
      <c r="F82" s="79"/>
      <c r="G82" s="79"/>
      <c r="H82" s="79"/>
      <c r="I82" s="79"/>
      <c r="J82" s="79"/>
      <c r="K82" s="79"/>
      <c r="L82" s="79"/>
      <c r="M82" s="79"/>
    </row>
    <row r="83" spans="2:13" s="80" customFormat="1">
      <c r="B83" s="1" t="s">
        <v>66</v>
      </c>
      <c r="C83" s="1"/>
      <c r="D83" s="1"/>
      <c r="E83" s="1"/>
      <c r="F83" s="1"/>
      <c r="G83" s="1"/>
      <c r="H83" s="1"/>
      <c r="I83" s="1"/>
      <c r="J83" s="1"/>
      <c r="K83" s="1"/>
      <c r="L83" s="1"/>
      <c r="M83" s="1"/>
    </row>
    <row r="84" spans="2:13" ht="15.75" thickBot="1">
      <c r="B84" s="81"/>
      <c r="C84" s="81"/>
      <c r="D84" s="81"/>
      <c r="E84" s="81"/>
      <c r="F84" s="81"/>
      <c r="G84" s="81"/>
      <c r="H84" s="81"/>
      <c r="I84" s="81"/>
      <c r="J84" s="81"/>
      <c r="K84" s="81"/>
      <c r="L84" s="81"/>
      <c r="M84" s="81"/>
    </row>
    <row r="85" spans="2:13" ht="45.75" thickBot="1">
      <c r="B85" s="82" t="s">
        <v>67</v>
      </c>
      <c r="C85" s="83"/>
      <c r="D85" s="83"/>
      <c r="E85" s="83"/>
      <c r="F85" s="84" t="s">
        <v>68</v>
      </c>
      <c r="G85" s="84" t="s">
        <v>69</v>
      </c>
      <c r="H85" s="85" t="s">
        <v>70</v>
      </c>
      <c r="I85" s="86" t="s">
        <v>71</v>
      </c>
      <c r="J85" s="87"/>
      <c r="K85" s="87"/>
    </row>
    <row r="86" spans="2:13">
      <c r="B86" s="41" t="s">
        <v>72</v>
      </c>
      <c r="C86" s="42"/>
      <c r="D86" s="42"/>
      <c r="E86" s="43">
        <v>29</v>
      </c>
      <c r="F86" s="44"/>
      <c r="G86" s="44"/>
      <c r="H86" s="43"/>
      <c r="I86" s="88"/>
    </row>
    <row r="87" spans="2:13">
      <c r="B87" s="45" t="s">
        <v>73</v>
      </c>
      <c r="C87" s="46"/>
      <c r="D87" s="46"/>
      <c r="E87" s="47">
        <v>14</v>
      </c>
      <c r="F87" s="48"/>
      <c r="G87" s="48"/>
      <c r="H87" s="47"/>
      <c r="I87" s="89"/>
    </row>
    <row r="88" spans="2:13">
      <c r="B88" s="45" t="s">
        <v>74</v>
      </c>
      <c r="C88" s="46"/>
      <c r="D88" s="46"/>
      <c r="E88" s="47">
        <v>86</v>
      </c>
      <c r="F88" s="48"/>
      <c r="G88" s="48"/>
      <c r="H88" s="47"/>
      <c r="I88" s="89"/>
    </row>
    <row r="89" spans="2:13">
      <c r="B89" s="45" t="s">
        <v>75</v>
      </c>
      <c r="C89" s="46"/>
      <c r="D89" s="46"/>
      <c r="E89" s="47">
        <v>77</v>
      </c>
      <c r="F89" s="48"/>
      <c r="G89" s="48"/>
      <c r="H89" s="47"/>
      <c r="I89" s="89"/>
    </row>
    <row r="90" spans="2:13">
      <c r="B90" s="45" t="s">
        <v>76</v>
      </c>
      <c r="C90" s="46"/>
      <c r="D90" s="46"/>
      <c r="E90" s="47">
        <v>15</v>
      </c>
      <c r="F90" s="48"/>
      <c r="G90" s="48"/>
      <c r="H90" s="47"/>
      <c r="I90" s="89"/>
    </row>
    <row r="91" spans="2:13" ht="15.75" thickBot="1">
      <c r="B91" s="49" t="s">
        <v>77</v>
      </c>
      <c r="C91" s="50"/>
      <c r="D91" s="50"/>
      <c r="E91" s="51">
        <v>28</v>
      </c>
      <c r="F91" s="52"/>
      <c r="G91" s="52"/>
      <c r="H91" s="51"/>
      <c r="I91" s="90"/>
    </row>
    <row r="92" spans="2:13" ht="15.75" thickBot="1">
      <c r="B92" s="91" t="s">
        <v>78</v>
      </c>
      <c r="I92" s="92">
        <f>SUM(I86:I91)</f>
        <v>0</v>
      </c>
      <c r="J92" s="76" t="s">
        <v>79</v>
      </c>
      <c r="L92" s="93"/>
    </row>
    <row r="93" spans="2:13">
      <c r="L93" s="94"/>
    </row>
    <row r="94" spans="2:13">
      <c r="B94" s="1" t="s">
        <v>80</v>
      </c>
      <c r="C94" s="1"/>
      <c r="D94" s="1"/>
      <c r="E94" s="1"/>
      <c r="F94" s="1"/>
      <c r="G94" s="1"/>
      <c r="H94" s="1"/>
      <c r="I94" s="1"/>
      <c r="J94" s="1"/>
      <c r="K94" s="1"/>
      <c r="L94" s="1"/>
      <c r="M94" s="1"/>
    </row>
    <row r="95" spans="2:13" ht="15.75" thickBot="1">
      <c r="B95" s="81"/>
      <c r="C95" s="81"/>
      <c r="D95" s="81"/>
      <c r="E95" s="81"/>
      <c r="F95" s="81"/>
      <c r="G95" s="81"/>
      <c r="H95" s="81"/>
      <c r="I95" s="81"/>
      <c r="J95" s="81"/>
      <c r="K95" s="81"/>
      <c r="L95" s="81"/>
      <c r="M95" s="81"/>
    </row>
    <row r="96" spans="2:13" ht="15.75" thickBot="1">
      <c r="B96" s="95" t="s">
        <v>81</v>
      </c>
      <c r="C96" s="96"/>
      <c r="D96" s="96"/>
      <c r="E96" s="96"/>
      <c r="F96" s="96"/>
      <c r="G96" s="68"/>
      <c r="H96" s="69"/>
      <c r="I96" s="92">
        <v>0</v>
      </c>
      <c r="J96" s="76" t="s">
        <v>82</v>
      </c>
      <c r="L96" s="93"/>
    </row>
    <row r="97" spans="2:10" ht="15.75" thickBot="1"/>
    <row r="98" spans="2:10" ht="15.75" thickBot="1">
      <c r="B98" s="97" t="s">
        <v>83</v>
      </c>
      <c r="C98" s="97"/>
      <c r="D98" s="97"/>
      <c r="E98" s="97"/>
      <c r="F98" s="98"/>
      <c r="G98" s="98"/>
      <c r="H98" s="99"/>
      <c r="I98" s="100">
        <f>5*K76+I92+I96</f>
        <v>0</v>
      </c>
      <c r="J98" s="101"/>
    </row>
    <row r="99" spans="2:10" ht="15.75" thickBot="1"/>
    <row r="100" spans="2:10" ht="15.75" thickBot="1">
      <c r="B100" s="97" t="s">
        <v>84</v>
      </c>
      <c r="C100" s="97"/>
      <c r="D100" s="97"/>
      <c r="E100" s="97"/>
      <c r="F100" s="97"/>
      <c r="G100" s="98"/>
      <c r="H100" s="99"/>
      <c r="I100" s="102">
        <f>5*K78+I94+0.5*I98</f>
        <v>0</v>
      </c>
      <c r="J100" s="103"/>
    </row>
  </sheetData>
  <mergeCells count="67">
    <mergeCell ref="B100:F100"/>
    <mergeCell ref="I100:J100"/>
    <mergeCell ref="B89:D89"/>
    <mergeCell ref="B90:D90"/>
    <mergeCell ref="B91:D91"/>
    <mergeCell ref="B94:M94"/>
    <mergeCell ref="B96:F96"/>
    <mergeCell ref="B98:E98"/>
    <mergeCell ref="I98:J98"/>
    <mergeCell ref="B79:M81"/>
    <mergeCell ref="B83:M83"/>
    <mergeCell ref="B85:E85"/>
    <mergeCell ref="B86:D86"/>
    <mergeCell ref="B87:D87"/>
    <mergeCell ref="B88:D88"/>
    <mergeCell ref="B61:E61"/>
    <mergeCell ref="B64:M64"/>
    <mergeCell ref="B67:B71"/>
    <mergeCell ref="E67:E71"/>
    <mergeCell ref="C72:E72"/>
    <mergeCell ref="M76:N76"/>
    <mergeCell ref="B55:E55"/>
    <mergeCell ref="B56:E56"/>
    <mergeCell ref="B57:E57"/>
    <mergeCell ref="B58:E58"/>
    <mergeCell ref="B59:E59"/>
    <mergeCell ref="B60:E60"/>
    <mergeCell ref="B44:D44"/>
    <mergeCell ref="B47:M47"/>
    <mergeCell ref="B50:C54"/>
    <mergeCell ref="D50:E50"/>
    <mergeCell ref="D51:E51"/>
    <mergeCell ref="D52:E52"/>
    <mergeCell ref="D53:E53"/>
    <mergeCell ref="D54:E54"/>
    <mergeCell ref="B35:K35"/>
    <mergeCell ref="B37:M37"/>
    <mergeCell ref="B40:D40"/>
    <mergeCell ref="B41:D41"/>
    <mergeCell ref="B42:D42"/>
    <mergeCell ref="B43:D43"/>
    <mergeCell ref="B27:D27"/>
    <mergeCell ref="B28:D28"/>
    <mergeCell ref="B29:D29"/>
    <mergeCell ref="B30:D30"/>
    <mergeCell ref="B32:K33"/>
    <mergeCell ref="B34:K34"/>
    <mergeCell ref="B19:M19"/>
    <mergeCell ref="B20:D20"/>
    <mergeCell ref="B21:D21"/>
    <mergeCell ref="B22:B26"/>
    <mergeCell ref="E22:E26"/>
    <mergeCell ref="F22:F26"/>
    <mergeCell ref="G22:G26"/>
    <mergeCell ref="B10:D10"/>
    <mergeCell ref="B11:B15"/>
    <mergeCell ref="E11:E15"/>
    <mergeCell ref="F11:F15"/>
    <mergeCell ref="G11:G15"/>
    <mergeCell ref="B16:D16"/>
    <mergeCell ref="B2:M2"/>
    <mergeCell ref="B3:D3"/>
    <mergeCell ref="B4:D4"/>
    <mergeCell ref="B5:B9"/>
    <mergeCell ref="E5:E9"/>
    <mergeCell ref="F5:F9"/>
    <mergeCell ref="G5:G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juanjo</dc:creator>
  <cp:lastModifiedBy>juanjo</cp:lastModifiedBy>
  <dcterms:created xsi:type="dcterms:W3CDTF">2012-06-20T10:52:48Z</dcterms:created>
  <dcterms:modified xsi:type="dcterms:W3CDTF">2012-06-20T10:55:25Z</dcterms:modified>
</cp:coreProperties>
</file>